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ily Pay" sheetId="1" state="visible" r:id="rId1"/>
    <sheet name="Plan My Season" sheetId="2" state="visible" r:id="rId2"/>
    <sheet name="Pay by Grade" sheetId="3" state="visible" r:id="rId3"/>
    <sheet name="How this wor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"/>
    <numFmt numFmtId="166" formatCode="$#,##0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44403C"/>
      <sz val="10"/>
    </font>
    <font>
      <name val="Calibri"/>
      <b val="1"/>
      <color rgb="00FFFFFF"/>
      <sz val="12"/>
    </font>
    <font>
      <name val="Calibri"/>
      <color rgb="001C1917"/>
      <sz val="11"/>
    </font>
    <font>
      <name val="Calibri"/>
      <b val="1"/>
      <color rgb="001C1917"/>
      <sz val="11"/>
    </font>
    <font>
      <name val="Calibri"/>
      <i val="1"/>
      <color rgb="0078716C"/>
      <sz val="9"/>
    </font>
    <font>
      <name val="Calibri"/>
      <color rgb="0078716C"/>
      <sz val="11"/>
    </font>
    <font>
      <name val="Calibri"/>
      <b val="1"/>
      <color rgb="0078716C"/>
      <sz val="10"/>
    </font>
    <font>
      <name val="Calibri"/>
      <color rgb="0078716C"/>
      <sz val="10"/>
    </font>
    <font>
      <name val="Calibri"/>
      <b val="1"/>
      <color rgb="0014532D"/>
      <sz val="12"/>
    </font>
    <font>
      <name val="Calibri"/>
      <b val="1"/>
      <color rgb="00B45309"/>
      <sz val="13"/>
    </font>
    <font>
      <name val="Calibri"/>
      <i val="1"/>
      <color rgb="00B45309"/>
      <sz val="10"/>
    </font>
    <font>
      <name val="Calibri"/>
      <color rgb="0044403C"/>
      <sz val="11"/>
    </font>
    <font>
      <name val="Calibri"/>
      <b val="1"/>
      <color rgb="0014532D"/>
      <sz val="13"/>
    </font>
    <font>
      <name val="Calibri"/>
      <b val="1"/>
      <color rgb="00FFFFFF"/>
      <sz val="11"/>
    </font>
    <font>
      <name val="Calibri"/>
      <b val="1"/>
      <color rgb="00B45309"/>
      <sz val="12"/>
    </font>
    <font>
      <name val="Calibri"/>
      <b val="1"/>
      <color rgb="00FFFFFF"/>
      <sz val="16"/>
    </font>
    <font>
      <name val="Calibri"/>
      <b val="1"/>
      <color rgb="0014532D"/>
      <sz val="11"/>
    </font>
    <font>
      <name val="Calibri"/>
      <color rgb="00B45309"/>
      <sz val="10"/>
    </font>
    <font>
      <name val="Calibri"/>
      <color rgb="00166534"/>
      <sz val="10"/>
    </font>
    <font>
      <name val="Calibri"/>
      <i val="1"/>
      <color rgb="00B45309"/>
      <sz val="11"/>
    </font>
  </fonts>
  <fills count="8">
    <fill>
      <patternFill/>
    </fill>
    <fill>
      <patternFill patternType="gray125"/>
    </fill>
    <fill>
      <patternFill patternType="solid">
        <fgColor rgb="00052E16"/>
      </patternFill>
    </fill>
    <fill>
      <patternFill patternType="solid">
        <fgColor rgb="00FAFAF9"/>
      </patternFill>
    </fill>
    <fill>
      <patternFill patternType="solid">
        <fgColor rgb="0014532D"/>
      </patternFill>
    </fill>
    <fill>
      <patternFill patternType="solid">
        <fgColor rgb="00FFF7ED"/>
      </patternFill>
    </fill>
    <fill>
      <patternFill patternType="solid">
        <fgColor rgb="00FFEDD5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left style="medium">
        <color rgb="00F97316"/>
      </left>
      <right style="medium">
        <color rgb="00F97316"/>
      </right>
      <top style="medium">
        <color rgb="00F97316"/>
      </top>
      <bottom style="medium">
        <color rgb="00F97316"/>
      </bottom>
    </border>
    <border>
      <top style="medium">
        <color rgb="00F97316"/>
      </top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3" fontId="5" fillId="5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164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164" fontId="4" fillId="0" borderId="0" applyAlignment="1" pivotButton="0" quotePrefix="0" xfId="0">
      <alignment horizontal="right" vertical="center"/>
    </xf>
    <xf numFmtId="0" fontId="10" fillId="6" borderId="2" applyAlignment="1" pivotButton="0" quotePrefix="0" xfId="0">
      <alignment horizontal="left" vertical="center"/>
    </xf>
    <xf numFmtId="0" fontId="0" fillId="0" borderId="2" pivotButton="0" quotePrefix="0" xfId="0"/>
    <xf numFmtId="164" fontId="11" fillId="6" borderId="2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 wrapText="1"/>
    </xf>
    <xf numFmtId="0" fontId="12" fillId="5" borderId="0" applyAlignment="1" pivotButton="0" quotePrefix="0" xfId="0">
      <alignment horizontal="left" vertical="center" wrapText="1"/>
    </xf>
    <xf numFmtId="0" fontId="13" fillId="3" borderId="0" applyAlignment="1" pivotButton="0" quotePrefix="0" xfId="0">
      <alignment horizontal="left" vertical="center"/>
    </xf>
    <xf numFmtId="164" fontId="5" fillId="5" borderId="1" applyAlignment="1" pivotButton="0" quotePrefix="0" xfId="0">
      <alignment horizontal="center" vertical="center"/>
    </xf>
    <xf numFmtId="165" fontId="5" fillId="5" borderId="1" applyAlignment="1" pivotButton="0" quotePrefix="0" xfId="0">
      <alignment horizontal="center" vertical="center"/>
    </xf>
    <xf numFmtId="166" fontId="4" fillId="0" borderId="0" applyAlignment="1" pivotButton="0" quotePrefix="0" xfId="0">
      <alignment horizontal="center" vertical="center"/>
    </xf>
    <xf numFmtId="0" fontId="14" fillId="6" borderId="2" applyAlignment="1" pivotButton="0" quotePrefix="0" xfId="0">
      <alignment horizontal="left" vertical="center"/>
    </xf>
    <xf numFmtId="166" fontId="11" fillId="6" borderId="2" applyAlignment="1" pivotButton="0" quotePrefix="0" xfId="0">
      <alignment horizontal="center" vertical="center"/>
    </xf>
    <xf numFmtId="0" fontId="4" fillId="4" borderId="0" applyAlignment="1" pivotButton="0" quotePrefix="0" xfId="0">
      <alignment horizontal="left" vertical="center"/>
    </xf>
    <xf numFmtId="0" fontId="15" fillId="4" borderId="0" applyAlignment="1" pivotButton="0" quotePrefix="0" xfId="0">
      <alignment horizontal="center" vertical="center"/>
    </xf>
    <xf numFmtId="3" fontId="4" fillId="0" borderId="0" applyAlignment="1" pivotButton="0" quotePrefix="0" xfId="0">
      <alignment horizontal="center" vertical="center"/>
    </xf>
    <xf numFmtId="166" fontId="16" fillId="6" borderId="2" applyAlignment="1" pivotButton="0" quotePrefix="0" xfId="0">
      <alignment horizontal="center" vertical="center"/>
    </xf>
    <xf numFmtId="0" fontId="17" fillId="2" borderId="0" applyAlignment="1" pivotButton="0" quotePrefix="0" xfId="0">
      <alignment horizontal="left" vertical="center"/>
    </xf>
    <xf numFmtId="0" fontId="15" fillId="4" borderId="0" applyAlignment="1" pivotButton="0" quotePrefix="0" xfId="0">
      <alignment horizontal="left" vertical="center"/>
    </xf>
    <xf numFmtId="0" fontId="18" fillId="3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left" vertical="center"/>
    </xf>
    <xf numFmtId="0" fontId="9" fillId="3" borderId="0" applyAlignment="1" pivotButton="0" quotePrefix="0" xfId="0">
      <alignment horizontal="center" vertical="center"/>
    </xf>
    <xf numFmtId="164" fontId="5" fillId="3" borderId="0" applyAlignment="1" pivotButton="0" quotePrefix="0" xfId="0">
      <alignment horizontal="center" vertical="center"/>
    </xf>
    <xf numFmtId="0" fontId="19" fillId="3" borderId="0" applyAlignment="1" pivotButton="0" quotePrefix="0" xfId="0">
      <alignment horizontal="center" vertical="center"/>
    </xf>
    <xf numFmtId="0" fontId="18" fillId="7" borderId="0" applyAlignment="1" pivotButton="0" quotePrefix="0" xfId="0">
      <alignment horizontal="center" vertical="center"/>
    </xf>
    <xf numFmtId="0" fontId="4" fillId="7" borderId="0" applyAlignment="1" pivotButton="0" quotePrefix="0" xfId="0">
      <alignment horizontal="left" vertical="center"/>
    </xf>
    <xf numFmtId="0" fontId="9" fillId="7" borderId="0" applyAlignment="1" pivotButton="0" quotePrefix="0" xfId="0">
      <alignment horizontal="center" vertical="center"/>
    </xf>
    <xf numFmtId="164" fontId="5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center" vertical="center"/>
    </xf>
    <xf numFmtId="0" fontId="20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21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E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34" customWidth="1" min="5" max="5"/>
  </cols>
  <sheetData>
    <row r="1" ht="34" customHeight="1">
      <c r="B1" s="1" t="inlineStr">
        <is>
          <t>A Day on the Fire Can Pay a Lot</t>
        </is>
      </c>
    </row>
    <row r="2" ht="26" customHeight="1">
      <c r="B2" s="2" t="inlineStr">
        <is>
          <t>Pick your grade and the length of the day in the orange cells — every piece of the day's pay calculates below.</t>
        </is>
      </c>
    </row>
    <row r="4" ht="22" customHeight="1">
      <c r="B4" s="3" t="inlineStr">
        <is>
          <t>PICK YOUR DAY</t>
        </is>
      </c>
    </row>
    <row r="5">
      <c r="B5" s="4" t="inlineStr">
        <is>
          <t>Your pay grade</t>
        </is>
      </c>
      <c r="C5" s="5" t="inlineStr">
        <is>
          <t>GW-3</t>
        </is>
      </c>
      <c r="E5" s="6" t="inlineStr">
        <is>
          <t>◀ Click the cell for the dropdown — rookies start at GW-3</t>
        </is>
      </c>
    </row>
    <row r="6">
      <c r="B6" s="4" t="inlineStr">
        <is>
          <t>Length of the day (hours)</t>
        </is>
      </c>
      <c r="C6" s="7" t="n">
        <v>16</v>
      </c>
      <c r="E6" s="6" t="inlineStr">
        <is>
          <t>◀ A fire day is usually 16 (8 base + 8 overtime)</t>
        </is>
      </c>
    </row>
    <row r="7">
      <c r="B7" s="4" t="inlineStr">
        <is>
          <t>On a multi-day fire away from home? (yes/no)</t>
        </is>
      </c>
      <c r="C7" s="5" t="inlineStr">
        <is>
          <t>yes</t>
        </is>
      </c>
      <c r="E7" s="6" t="inlineStr">
        <is>
          <t>◀ 'yes' adds incident pay (a daily bonus); 'no' for a normal day near home</t>
        </is>
      </c>
    </row>
    <row r="8">
      <c r="B8" s="4" t="inlineStr">
        <is>
          <t>This grade's role</t>
        </is>
      </c>
      <c r="C8" s="8">
        <f>VLOOKUP(C5,'Pay by Grade'!$B$5:$E$17,2,FALSE)</f>
        <v/>
      </c>
    </row>
    <row r="9">
      <c r="B9" s="4" t="inlineStr">
        <is>
          <t>Base pay for this grade ($/hr)</t>
        </is>
      </c>
      <c r="C9" s="9">
        <f>VLOOKUP(C5,'Pay by Grade'!$B$5:$E$17,4,FALSE)</f>
        <v/>
      </c>
    </row>
    <row r="11" ht="22" customHeight="1">
      <c r="B11" s="3" t="inlineStr">
        <is>
          <t>ONE DAY ADDS UP TO</t>
        </is>
      </c>
    </row>
    <row r="12">
      <c r="B12" s="10" t="inlineStr">
        <is>
          <t>What you earn</t>
        </is>
      </c>
      <c r="C12" s="10" t="inlineStr">
        <is>
          <t>The math</t>
        </is>
      </c>
      <c r="D12" s="10" t="inlineStr">
        <is>
          <t>Amount</t>
        </is>
      </c>
    </row>
    <row r="13">
      <c r="B13" s="4" t="inlineStr">
        <is>
          <t>Base pay (first 8 hrs)</t>
        </is>
      </c>
      <c r="C13" s="11">
        <f>MIN(C6,8)&amp;" hrs × "&amp;TEXT(C9,"$0.00")</f>
        <v/>
      </c>
      <c r="D13" s="12">
        <f>MIN(C6,8)*C9</f>
        <v/>
      </c>
    </row>
    <row r="14">
      <c r="B14" s="4" t="inlineStr">
        <is>
          <t>Overtime (1.5x past 8 hrs)</t>
        </is>
      </c>
      <c r="C14" s="11">
        <f>MAX(C6-8,0)&amp;" hrs × "&amp;TEXT(C9*1.5,"$0.00")</f>
        <v/>
      </c>
      <c r="D14" s="12">
        <f>MAX(C6-8,0)*C9*1.5</f>
        <v/>
      </c>
    </row>
    <row r="15">
      <c r="B15" s="4" t="inlineStr">
        <is>
          <t>Hazard pay (+25% of base)</t>
        </is>
      </c>
      <c r="C15" s="11">
        <f>C6&amp;" hrs × "&amp;TEXT(C9*0.25,"$0.00")</f>
        <v/>
      </c>
      <c r="D15" s="12">
        <f>C6*C9*0.25</f>
        <v/>
      </c>
    </row>
    <row r="16">
      <c r="B16" s="4" t="inlineStr">
        <is>
          <t>Per diem (deployed away)</t>
        </is>
      </c>
      <c r="C16" s="11">
        <f>"1 day × $68"</f>
        <v/>
      </c>
      <c r="D16" s="12">
        <f>68</f>
        <v/>
      </c>
    </row>
    <row r="17">
      <c r="B17" s="4" t="inlineStr">
        <is>
          <t>Incident pay (multi-day fire)</t>
        </is>
      </c>
      <c r="C17" s="11">
        <f>IF(C7="yes",TEXT(C9,"$0.00")&amp;" × 4.5","—")</f>
        <v/>
      </c>
      <c r="D17" s="12">
        <f>IF(C7="yes",MIN(C9*4.5,162.75),0)</f>
        <v/>
      </c>
    </row>
    <row r="18" ht="24" customHeight="1">
      <c r="B18" s="13" t="inlineStr">
        <is>
          <t>Your total for one day on the fire</t>
        </is>
      </c>
      <c r="C18" s="14" t="n"/>
      <c r="D18" s="15">
        <f>SUM(D13:D17)</f>
        <v/>
      </c>
    </row>
    <row r="20">
      <c r="B20" s="16" t="inlineStr">
        <is>
          <t>Overtime (1.5x) kicks in after 8 hours. Hazard pay (+25% of base) is paid on every hour you're in a pay status on a fireline day — all 16, overtime included (5 CFR 550.905). Per diem is the full $68 when deployed away (travel days pay 75%). Incident pay is 4.5x your hourly base per day, ONLY on a qualifying multi-day fire away from base — capped at ~$163/day and $9,000/year (5 U.S.C. 5545c). A local day near home earns overtime and hazard but no per diem or incident pay. Estimate only — check your paystub.</t>
        </is>
      </c>
    </row>
    <row r="21"/>
    <row r="22"/>
    <row r="24" ht="56" customHeight="1">
      <c r="B24" s="17" t="inlineStr">
        <is>
          <t>Made by WoodlandFirefighter.com — a father-and-son project. One of us is a rookie wildland firefighter documenting his first season on a Forest Service crew in Montana; the other builds the site. Free rookie guide and every open fire job at WoodlandFirefighter.com  ·  Follow the season on Instagram @woodland.firefighter</t>
        </is>
      </c>
    </row>
  </sheetData>
  <mergeCells count="8">
    <mergeCell ref="B1:E1"/>
    <mergeCell ref="B4:E4"/>
    <mergeCell ref="B20:E22"/>
    <mergeCell ref="C8:E8"/>
    <mergeCell ref="B11:E11"/>
    <mergeCell ref="B24:E24"/>
    <mergeCell ref="B2:E2"/>
    <mergeCell ref="B18:C18"/>
  </mergeCells>
  <dataValidations count="3">
    <dataValidation sqref="C5" showDropDown="0" showInputMessage="0" showErrorMessage="0" allowBlank="0" type="list">
      <formula1>"GW-3,GW-4,GW-5,GW-6,GW-7,GW-8,GW-9,GW-10,GW-11,GW-12,GW-13,GW-14,GW-15"</formula1>
    </dataValidation>
    <dataValidation sqref="C6" showDropDown="0" showInputMessage="0" showErrorMessage="0" allowBlank="0" type="list">
      <formula1>"8,12,14,16"</formula1>
    </dataValidation>
    <dataValidation sqref="C7" showDropDown="0" showInputMessage="0" showErrorMessage="0" allowBlank="0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F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6" customWidth="1" min="2" max="2"/>
    <col width="15" customWidth="1" min="3" max="3"/>
    <col width="15" customWidth="1" min="4" max="4"/>
    <col width="15" customWidth="1" min="5" max="5"/>
    <col width="22" customWidth="1" min="6" max="6"/>
    <col width="3" customWidth="1" min="7" max="7"/>
  </cols>
  <sheetData>
    <row r="1" ht="34" customHeight="1">
      <c r="B1" s="1" t="inlineStr">
        <is>
          <t>Plan Your Whole Fire Season</t>
        </is>
      </c>
    </row>
    <row r="2">
      <c r="B2" s="18" t="inlineStr">
        <is>
          <t>Edit the orange cells with your own numbers. Everything else updates automatically.</t>
        </is>
      </c>
    </row>
    <row r="5" ht="22" customHeight="1">
      <c r="B5" s="3" t="inlineStr">
        <is>
          <t>YOUR NUMBERS  —  edit the orange cells</t>
        </is>
      </c>
    </row>
    <row r="6">
      <c r="B6" s="4" t="inlineStr">
        <is>
          <t>Your hourly base pay ($/hr)</t>
        </is>
      </c>
      <c r="C6" s="19" t="n">
        <v>20.93</v>
      </c>
      <c r="D6" s="6" t="inlineStr">
        <is>
          <t>◀ Look up your grade on the 'Pay by Grade' tab</t>
        </is>
      </c>
    </row>
    <row r="7">
      <c r="B7" s="4" t="inlineStr">
        <is>
          <t>Season length (months you'll work)</t>
        </is>
      </c>
      <c r="C7" s="20" t="n">
        <v>6</v>
      </c>
      <c r="D7" s="6" t="inlineStr">
        <is>
          <t>◀ Rookie jobs run about 6 months</t>
        </is>
      </c>
    </row>
    <row r="8">
      <c r="B8" s="4" t="inlineStr">
        <is>
          <t>Overtime hours you expect all season</t>
        </is>
      </c>
      <c r="C8" s="7" t="n">
        <v>700</v>
      </c>
      <c r="D8" s="6" t="inlineStr">
        <is>
          <t>◀ Slow ~300 · typical ~700 · big year ~1,300</t>
        </is>
      </c>
    </row>
    <row r="9">
      <c r="B9" s="4" t="inlineStr">
        <is>
          <t>Days you'll be deployed away on fires</t>
        </is>
      </c>
      <c r="C9" s="7" t="n">
        <v>40</v>
      </c>
      <c r="D9" s="6" t="inlineStr">
        <is>
          <t>◀ These days earn per diem + incident pay</t>
        </is>
      </c>
    </row>
    <row r="10">
      <c r="B10" s="4" t="inlineStr">
        <is>
          <t>Year-round full-time role? (yes / no)</t>
        </is>
      </c>
      <c r="C10" s="5" t="inlineStr">
        <is>
          <t>no</t>
        </is>
      </c>
      <c r="D10" s="6" t="inlineStr">
        <is>
          <t>◀ Rookie (seasonal) jobs are 'no'</t>
        </is>
      </c>
    </row>
    <row r="12" ht="22" customHeight="1">
      <c r="B12" s="3" t="inlineStr">
        <is>
          <t>YOUR WHOLE SEASON ADDS UP TO</t>
        </is>
      </c>
    </row>
    <row r="13">
      <c r="B13" s="4" t="inlineStr">
        <is>
          <t>Base pay</t>
        </is>
      </c>
      <c r="C13" s="21">
        <f>IF(LOWER(TRIM(C10))="yes", C6*2080, C6*1040*(C7/6))</f>
        <v/>
      </c>
    </row>
    <row r="14">
      <c r="B14" s="4" t="inlineStr">
        <is>
          <t>Overtime (time-and-a-half, 1.5x)</t>
        </is>
      </c>
      <c r="C14" s="21">
        <f>C6*1.5*C8</f>
        <v/>
      </c>
    </row>
    <row r="15">
      <c r="B15" s="4" t="inlineStr">
        <is>
          <t>Hazard pay (+25% on fire hours)</t>
        </is>
      </c>
      <c r="C15" s="21">
        <f>C6*0.25*C8</f>
        <v/>
      </c>
    </row>
    <row r="16">
      <c r="B16" s="4" t="inlineStr">
        <is>
          <t>Incident pay (4.5×/day, capped)</t>
        </is>
      </c>
      <c r="C16" s="21">
        <f>MIN(MIN(C6*4.5,162.75)*C9, 9000)</f>
        <v/>
      </c>
    </row>
    <row r="17">
      <c r="B17" s="4" t="inlineStr">
        <is>
          <t>Per diem ($68 / day deployed)</t>
        </is>
      </c>
      <c r="C17" s="21">
        <f>68*C9</f>
        <v/>
      </c>
    </row>
    <row r="18" ht="24" customHeight="1">
      <c r="B18" s="22" t="inlineStr">
        <is>
          <t>TOTAL FOR YOUR SEASON</t>
        </is>
      </c>
      <c r="C18" s="23">
        <f>SUM(C13:C17)</f>
        <v/>
      </c>
    </row>
    <row r="20" ht="22" customHeight="1">
      <c r="B20" s="3" t="inlineStr">
        <is>
          <t>COMPARE A SLOW, TYPICAL, &amp; BIG FIRE YEAR</t>
        </is>
      </c>
    </row>
    <row r="21">
      <c r="B21" s="6" t="inlineStr">
        <is>
          <t>Same base pay &amp; season length as above — only the fire activity changes.</t>
        </is>
      </c>
    </row>
    <row r="22">
      <c r="B22" s="24" t="inlineStr"/>
      <c r="C22" s="25" t="inlineStr">
        <is>
          <t>Slow season</t>
        </is>
      </c>
      <c r="D22" s="25" t="inlineStr">
        <is>
          <t>Typical season</t>
        </is>
      </c>
      <c r="E22" s="25" t="inlineStr">
        <is>
          <t>Big fire year</t>
        </is>
      </c>
    </row>
    <row r="23">
      <c r="B23" s="4" t="inlineStr">
        <is>
          <t>Fire / overtime hours</t>
        </is>
      </c>
      <c r="C23" s="26">
        <f>300*($C$7/6)</f>
        <v/>
      </c>
      <c r="D23" s="26">
        <f>700*($C$7/6)</f>
        <v/>
      </c>
      <c r="E23" s="26">
        <f>1300*($C$7/6)</f>
        <v/>
      </c>
    </row>
    <row r="24">
      <c r="B24" s="4" t="inlineStr">
        <is>
          <t>Days deployed away</t>
        </is>
      </c>
      <c r="C24" s="26">
        <f>14*($C$7/6)</f>
        <v/>
      </c>
      <c r="D24" s="26">
        <f>40*($C$7/6)</f>
        <v/>
      </c>
      <c r="E24" s="26">
        <f>80*($C$7/6)</f>
        <v/>
      </c>
    </row>
    <row r="25">
      <c r="B25" s="4" t="inlineStr">
        <is>
          <t>Base pay</t>
        </is>
      </c>
      <c r="C25" s="21">
        <f>IF(LOWER(TRIM($C$10))="yes",$C$6*2080,$C$6*1040*($C$7/6))</f>
        <v/>
      </c>
      <c r="D25" s="21">
        <f>IF(LOWER(TRIM($C$10))="yes",$C$6*2080,$C$6*1040*($C$7/6))</f>
        <v/>
      </c>
      <c r="E25" s="21">
        <f>IF(LOWER(TRIM($C$10))="yes",$C$6*2080,$C$6*1040*($C$7/6))</f>
        <v/>
      </c>
    </row>
    <row r="26">
      <c r="B26" s="4" t="inlineStr">
        <is>
          <t>Overtime</t>
        </is>
      </c>
      <c r="C26" s="21">
        <f>$C$6*1.5*C23</f>
        <v/>
      </c>
      <c r="D26" s="21">
        <f>$C$6*1.5*D23</f>
        <v/>
      </c>
      <c r="E26" s="21">
        <f>$C$6*1.5*E23</f>
        <v/>
      </c>
    </row>
    <row r="27">
      <c r="B27" s="4" t="inlineStr">
        <is>
          <t>Hazard pay</t>
        </is>
      </c>
      <c r="C27" s="21">
        <f>$C$6*0.25*C23</f>
        <v/>
      </c>
      <c r="D27" s="21">
        <f>$C$6*0.25*D23</f>
        <v/>
      </c>
      <c r="E27" s="21">
        <f>$C$6*0.25*E23</f>
        <v/>
      </c>
    </row>
    <row r="28">
      <c r="B28" s="4" t="inlineStr">
        <is>
          <t>Incident pay</t>
        </is>
      </c>
      <c r="C28" s="21">
        <f>MIN(MIN($C$6*4.5,162.75)*C24,9000)</f>
        <v/>
      </c>
      <c r="D28" s="21">
        <f>MIN(MIN($C$6*4.5,162.75)*D24,9000)</f>
        <v/>
      </c>
      <c r="E28" s="21">
        <f>MIN(MIN($C$6*4.5,162.75)*E24,9000)</f>
        <v/>
      </c>
    </row>
    <row r="29">
      <c r="B29" s="4" t="inlineStr">
        <is>
          <t>Per diem</t>
        </is>
      </c>
      <c r="C29" s="21">
        <f>68*C24</f>
        <v/>
      </c>
      <c r="D29" s="21">
        <f>68*D24</f>
        <v/>
      </c>
      <c r="E29" s="21">
        <f>68*E24</f>
        <v/>
      </c>
    </row>
    <row r="30" ht="22" customHeight="1">
      <c r="B30" s="13" t="inlineStr">
        <is>
          <t>TOTAL</t>
        </is>
      </c>
      <c r="C30" s="27">
        <f>SUM(C25:C29)</f>
        <v/>
      </c>
      <c r="D30" s="27">
        <f>SUM(D25:D29)</f>
        <v/>
      </c>
      <c r="E30" s="27">
        <f>SUM(E25:E29)</f>
        <v/>
      </c>
    </row>
    <row r="32">
      <c r="B32" s="16" t="inlineStr">
        <is>
          <t>Planning estimate, not a guarantee — real pay depends on how much your crew deploys. Base from real GW postings; premium-pay rules are federal law. See the 'How this works' tab for sources.</t>
        </is>
      </c>
    </row>
    <row r="33"/>
  </sheetData>
  <mergeCells count="12">
    <mergeCell ref="B12:F12"/>
    <mergeCell ref="B2:F2"/>
    <mergeCell ref="B21:E21"/>
    <mergeCell ref="B5:F5"/>
    <mergeCell ref="D9:F9"/>
    <mergeCell ref="B1:F1"/>
    <mergeCell ref="B20:E20"/>
    <mergeCell ref="D7:F7"/>
    <mergeCell ref="D8:F8"/>
    <mergeCell ref="D6:F6"/>
    <mergeCell ref="B32:F33"/>
    <mergeCell ref="D10:F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F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38" customWidth="1" min="3" max="3"/>
    <col width="22" customWidth="1" min="4" max="4"/>
    <col width="13" customWidth="1" min="5" max="5"/>
    <col width="18" customWidth="1" min="6" max="6"/>
  </cols>
  <sheetData>
    <row r="1" ht="30" customHeight="1">
      <c r="B1" s="28" t="inlineStr">
        <is>
          <t>Wildland Firefighter Pay by Grade (2026)</t>
        </is>
      </c>
    </row>
    <row r="2" ht="40" customHeight="1">
      <c r="B2" s="2" t="inlineStr">
        <is>
          <t>Base $/hr from real GW (wildland firefighter) job postings, cross-checked to OPM's 2026 GW pay table. The 'Daily Pay' tab reads these rates by grade; you can also copy one into the season planner's 'hourly base pay' cell.</t>
        </is>
      </c>
    </row>
    <row r="4">
      <c r="B4" s="25" t="inlineStr">
        <is>
          <t>Grade</t>
        </is>
      </c>
      <c r="C4" s="29" t="inlineStr">
        <is>
          <t>Typical role</t>
        </is>
      </c>
      <c r="D4" s="25" t="inlineStr">
        <is>
          <t>Job type</t>
        </is>
      </c>
      <c r="E4" s="25" t="inlineStr">
        <is>
          <t>Base $/hr</t>
        </is>
      </c>
      <c r="F4" s="25" t="inlineStr">
        <is>
          <t>Entry level?</t>
        </is>
      </c>
    </row>
    <row r="5">
      <c r="B5" s="30" t="inlineStr">
        <is>
          <t>GW-3</t>
        </is>
      </c>
      <c r="C5" s="31" t="inlineStr">
        <is>
          <t>Entry crewmember (Type 2)</t>
        </is>
      </c>
      <c r="D5" s="32" t="inlineStr">
        <is>
          <t>Seasonal (hourly)</t>
        </is>
      </c>
      <c r="E5" s="33" t="n">
        <v>20.93</v>
      </c>
      <c r="F5" s="34" t="inlineStr">
        <is>
          <t>Yes — good first job</t>
        </is>
      </c>
    </row>
    <row r="6">
      <c r="B6" s="35" t="inlineStr">
        <is>
          <t>GW-4</t>
        </is>
      </c>
      <c r="C6" s="36" t="inlineStr">
        <is>
          <t>Crewmember</t>
        </is>
      </c>
      <c r="D6" s="37" t="inlineStr">
        <is>
          <t>Seasonal (hourly)</t>
        </is>
      </c>
      <c r="E6" s="38" t="n">
        <v>22.97</v>
      </c>
      <c r="F6" s="39" t="inlineStr">
        <is>
          <t>Yes — good first job</t>
        </is>
      </c>
    </row>
    <row r="7">
      <c r="B7" s="30" t="inlineStr">
        <is>
          <t>GW-5</t>
        </is>
      </c>
      <c r="C7" s="31" t="inlineStr">
        <is>
          <t>Senior firefighter / engine operator</t>
        </is>
      </c>
      <c r="D7" s="32" t="inlineStr">
        <is>
          <t>Seasonal (hourly)</t>
        </is>
      </c>
      <c r="E7" s="33" t="n">
        <v>25.12</v>
      </c>
      <c r="F7" s="32" t="inlineStr">
        <is>
          <t>—</t>
        </is>
      </c>
    </row>
    <row r="8">
      <c r="B8" s="35" t="inlineStr">
        <is>
          <t>GW-6</t>
        </is>
      </c>
      <c r="C8" s="36" t="inlineStr">
        <is>
          <t>Squad boss / engine captain</t>
        </is>
      </c>
      <c r="D8" s="40" t="inlineStr">
        <is>
          <t>Full-time (year-round)</t>
        </is>
      </c>
      <c r="E8" s="38" t="n">
        <v>27.36</v>
      </c>
      <c r="F8" s="37" t="inlineStr">
        <is>
          <t>—</t>
        </is>
      </c>
    </row>
    <row r="9">
      <c r="B9" s="30" t="inlineStr">
        <is>
          <t>GW-7</t>
        </is>
      </c>
      <c r="C9" s="31" t="inlineStr">
        <is>
          <t>Crew boss / captain</t>
        </is>
      </c>
      <c r="D9" s="41" t="inlineStr">
        <is>
          <t>Full-time (year-round)</t>
        </is>
      </c>
      <c r="E9" s="33" t="n">
        <v>29.78</v>
      </c>
      <c r="F9" s="32" t="inlineStr">
        <is>
          <t>—</t>
        </is>
      </c>
    </row>
    <row r="10">
      <c r="B10" s="35" t="inlineStr">
        <is>
          <t>GW-8</t>
        </is>
      </c>
      <c r="C10" s="36" t="inlineStr">
        <is>
          <t>Asst. superintendent / specialist</t>
        </is>
      </c>
      <c r="D10" s="40" t="inlineStr">
        <is>
          <t>Full-time (year-round)</t>
        </is>
      </c>
      <c r="E10" s="38" t="n">
        <v>32.19</v>
      </c>
      <c r="F10" s="37" t="inlineStr">
        <is>
          <t>—</t>
        </is>
      </c>
    </row>
    <row r="11">
      <c r="B11" s="30" t="inlineStr">
        <is>
          <t>GW-9</t>
        </is>
      </c>
      <c r="C11" s="31" t="inlineStr">
        <is>
          <t>Captain / module leader</t>
        </is>
      </c>
      <c r="D11" s="41" t="inlineStr">
        <is>
          <t>Full-time (year-round)</t>
        </is>
      </c>
      <c r="E11" s="33" t="n">
        <v>34.67</v>
      </c>
      <c r="F11" s="32" t="inlineStr">
        <is>
          <t>—</t>
        </is>
      </c>
    </row>
    <row r="12">
      <c r="B12" s="35" t="inlineStr">
        <is>
          <t>GW-10</t>
        </is>
      </c>
      <c r="C12" s="36" t="inlineStr">
        <is>
          <t>Asst. fire management officer</t>
        </is>
      </c>
      <c r="D12" s="40" t="inlineStr">
        <is>
          <t>Full-time (year-round)</t>
        </is>
      </c>
      <c r="E12" s="38" t="n">
        <v>37.21</v>
      </c>
      <c r="F12" s="37" t="inlineStr">
        <is>
          <t>—</t>
        </is>
      </c>
    </row>
    <row r="13">
      <c r="B13" s="30" t="inlineStr">
        <is>
          <t>GW-11</t>
        </is>
      </c>
      <c r="C13" s="31" t="inlineStr">
        <is>
          <t>Fire management specialist</t>
        </is>
      </c>
      <c r="D13" s="41" t="inlineStr">
        <is>
          <t>Full-time (year-round)</t>
        </is>
      </c>
      <c r="E13" s="33" t="n">
        <v>39.81</v>
      </c>
      <c r="F13" s="32" t="inlineStr">
        <is>
          <t>—</t>
        </is>
      </c>
    </row>
    <row r="14">
      <c r="B14" s="35" t="inlineStr">
        <is>
          <t>GW-12</t>
        </is>
      </c>
      <c r="C14" s="36" t="inlineStr">
        <is>
          <t>Fire planner / manager</t>
        </is>
      </c>
      <c r="D14" s="40" t="inlineStr">
        <is>
          <t>Full-time (year-round)</t>
        </is>
      </c>
      <c r="E14" s="38" t="n">
        <v>46.44</v>
      </c>
      <c r="F14" s="37" t="inlineStr">
        <is>
          <t>—</t>
        </is>
      </c>
    </row>
    <row r="15">
      <c r="B15" s="30" t="inlineStr">
        <is>
          <t>GW-13</t>
        </is>
      </c>
      <c r="C15" s="31" t="inlineStr">
        <is>
          <t>Fire management officer</t>
        </is>
      </c>
      <c r="D15" s="41" t="inlineStr">
        <is>
          <t>Full-time (year-round)</t>
        </is>
      </c>
      <c r="E15" s="33" t="n">
        <v>53.71</v>
      </c>
      <c r="F15" s="32" t="inlineStr">
        <is>
          <t>—</t>
        </is>
      </c>
    </row>
    <row r="16">
      <c r="B16" s="35" t="inlineStr">
        <is>
          <t>GW-14</t>
        </is>
      </c>
      <c r="C16" s="36" t="inlineStr">
        <is>
          <t>Senior fire management</t>
        </is>
      </c>
      <c r="D16" s="40" t="inlineStr">
        <is>
          <t>Full-time (year-round)</t>
        </is>
      </c>
      <c r="E16" s="38" t="n">
        <v>62.28</v>
      </c>
      <c r="F16" s="37" t="inlineStr">
        <is>
          <t>—</t>
        </is>
      </c>
    </row>
    <row r="17">
      <c r="B17" s="30" t="inlineStr">
        <is>
          <t>GW-15</t>
        </is>
      </c>
      <c r="C17" s="31" t="inlineStr">
        <is>
          <t>Fire staff officer</t>
        </is>
      </c>
      <c r="D17" s="41" t="inlineStr">
        <is>
          <t>Full-time (year-round)</t>
        </is>
      </c>
      <c r="E17" s="33" t="n">
        <v>72.19</v>
      </c>
      <c r="F17" s="32" t="inlineStr">
        <is>
          <t>—</t>
        </is>
      </c>
    </row>
    <row r="19">
      <c r="B19" s="6" t="inlineStr">
        <is>
          <t>Source: OPM 2026 Wildland Firefighter (GW) pay tables — opm.gov/.../2026/wildland-firefighter</t>
        </is>
      </c>
    </row>
  </sheetData>
  <mergeCells count="3">
    <mergeCell ref="B2:F2"/>
    <mergeCell ref="B1:F1"/>
    <mergeCell ref="B19:F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B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1" ht="30" customHeight="1">
      <c r="B1" s="28" t="inlineStr">
        <is>
          <t>How these calculators work</t>
        </is>
      </c>
    </row>
    <row r="4">
      <c r="B4" s="42" t="inlineStr">
        <is>
          <t>Base pay</t>
        </is>
      </c>
    </row>
    <row r="5" ht="30" customHeight="1">
      <c r="B5" s="43" t="inlineStr">
        <is>
          <t>Your GW (wildland firefighter) hourly rate. Seasonal jobs are paid by the hour for about a 6-month season (~1,040 base hours); year-round roles are paid for 2,080 hours.</t>
        </is>
      </c>
    </row>
    <row r="7">
      <c r="B7" s="42" t="inlineStr">
        <is>
          <t>Overtime — 1.5x</t>
        </is>
      </c>
    </row>
    <row r="8" ht="30" customHeight="1">
      <c r="B8" s="43" t="inlineStr">
        <is>
          <t>Time-and-a-half on hours over 40 a week. On a fire, 16-hour days (8 base + 8 OT) are routine. (5 U.S.C. 5542)</t>
        </is>
      </c>
    </row>
    <row r="10">
      <c r="B10" s="42" t="inlineStr">
        <is>
          <t>Hazard pay — +25%</t>
        </is>
      </c>
    </row>
    <row r="11" ht="30" customHeight="1">
      <c r="B11" s="43" t="inlineStr">
        <is>
          <t>A 25% differential on hours worked on the fireline. (5 CFR 550, Subpart I)</t>
        </is>
      </c>
    </row>
    <row r="13">
      <c r="B13" s="42" t="inlineStr">
        <is>
          <t>Incident pay (IRPP)</t>
        </is>
      </c>
    </row>
    <row r="14" ht="30" customHeight="1">
      <c r="B14" s="43" t="inlineStr">
        <is>
          <t>When you're sent to a big fire away from home for a few days, you get an extra daily bonus on top of everything else — 4.5× your hourly rate, every day you're out there. Capped at about $163/day and $9,000/year. (5 U.S.C. 5545c)</t>
        </is>
      </c>
    </row>
    <row r="16">
      <c r="B16" s="42" t="inlineStr">
        <is>
          <t>Per diem — $68/day</t>
        </is>
      </c>
    </row>
    <row r="17" ht="30" customHeight="1">
      <c r="B17" s="43" t="inlineStr">
        <is>
          <t>A daily meals allowance when you're sent away from your home base. Travel days pay 75%, and you keep whatever you don't spend. (GSA FY2026)</t>
        </is>
      </c>
    </row>
    <row r="19">
      <c r="B19" s="42" t="inlineStr">
        <is>
          <t>Season cap</t>
        </is>
      </c>
    </row>
    <row r="20" ht="30" customHeight="1">
      <c r="B20" s="43" t="inlineStr">
        <is>
          <t>Most entry jobs are temporary, capped near 1,039 base hours a year (~6 months). Overtime does NOT count toward that cap.</t>
        </is>
      </c>
    </row>
    <row r="23">
      <c r="B23" s="42" t="inlineStr">
        <is>
          <t>Important</t>
        </is>
      </c>
    </row>
    <row r="24" ht="30" customHeight="1">
      <c r="B24" s="43" t="inlineStr">
        <is>
          <t>These are planning estimates, not guarantees. The biggest variable is how much your crew actually gets deployed — a quiet summer and a heavy fire year are very different paychecks.</t>
        </is>
      </c>
    </row>
    <row r="26">
      <c r="B26" s="42" t="inlineStr">
        <is>
          <t>Sources</t>
        </is>
      </c>
    </row>
    <row r="27" ht="26" customHeight="1">
      <c r="B27" s="44" t="inlineStr">
        <is>
          <t>•  OPM 2026 Wildland Firefighter (GW) pay tables — opm.gov/policy-data-oversight/pay-leave/salaries-wages/2026/wildland-firefighter/</t>
        </is>
      </c>
    </row>
    <row r="28" ht="26" customHeight="1">
      <c r="B28" s="44" t="inlineStr">
        <is>
          <t>•  Overtime (5 U.S.C. 5542) — opm.gov/.../fact-sheets/overtime-pay-title-5/</t>
        </is>
      </c>
    </row>
    <row r="29" ht="26" customHeight="1">
      <c r="B29" s="44" t="inlineStr">
        <is>
          <t>•  Hazard pay (5 CFR 550 Subpart I) — ecfr.gov/current/title-5/.../part-550/subpart-I</t>
        </is>
      </c>
    </row>
    <row r="30" ht="26" customHeight="1">
      <c r="B30" s="44" t="inlineStr">
        <is>
          <t>•  Incident pay &amp; 2025 reform (DOI / 5 U.S.C. 5545c) — doi.gov/document-library/human-resources-policy/...</t>
        </is>
      </c>
    </row>
    <row r="31" ht="26" customHeight="1">
      <c r="B31" s="44" t="inlineStr">
        <is>
          <t>•  Per diem rates (GSA FY2026) — gsa.gov/travel/plan-book/per-diem-rates</t>
        </is>
      </c>
    </row>
    <row r="33" ht="56" customHeight="1">
      <c r="B33" s="45" t="inlineStr">
        <is>
          <t>Made by WoodlandFirefighter.com — a father-and-son project. One of us is a rookie wildland firefighter documenting his first season on a Forest Service crew in Montana; the other builds the site. Free rookie guide and every open fire job at WoodlandFirefighter.com  ·  Follow the season on Instagram @woodland.firefighter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2026-06-17T18:20:26Z</dcterms:created>
  <dcterms:modified xsi:type="dcterms:W3CDTF">2026-06-17T18:20:26Z</dcterms:modified>
</cp:coreProperties>
</file>